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25" windowWidth="14220" windowHeight="91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6" i="1" l="1"/>
  <c r="I14" i="1"/>
  <c r="G14" i="1"/>
  <c r="E21" i="1" l="1"/>
  <c r="E9" i="1"/>
  <c r="I27" i="1" l="1"/>
  <c r="K27" i="1" s="1"/>
  <c r="I26" i="1"/>
  <c r="K26" i="1" s="1"/>
  <c r="I25" i="1"/>
  <c r="K25" i="1" s="1"/>
  <c r="K15" i="1"/>
  <c r="K13" i="1"/>
  <c r="K10" i="1"/>
  <c r="I23" i="1"/>
  <c r="I22" i="1"/>
  <c r="G23" i="1"/>
  <c r="G22" i="1"/>
  <c r="G21" i="1"/>
  <c r="G24" i="1"/>
  <c r="I21" i="1"/>
  <c r="G8" i="1"/>
  <c r="K16" i="1" s="1"/>
  <c r="E7" i="1"/>
  <c r="I7" i="1" s="1"/>
  <c r="I9" i="1"/>
  <c r="I8" i="1"/>
  <c r="K23" i="1" l="1"/>
  <c r="I12" i="1"/>
  <c r="K22" i="1"/>
  <c r="G30" i="1"/>
  <c r="I30" i="1"/>
  <c r="K8" i="1"/>
  <c r="K21" i="1"/>
  <c r="I24" i="1"/>
  <c r="K24" i="1" s="1"/>
  <c r="G7" i="1"/>
  <c r="G9" i="1"/>
  <c r="K9" i="1" s="1"/>
  <c r="I32" i="1" l="1"/>
  <c r="I37" i="1"/>
  <c r="K37" i="1" s="1"/>
  <c r="K7" i="1"/>
  <c r="G12" i="1"/>
  <c r="K30" i="1"/>
  <c r="I40" i="1" l="1"/>
  <c r="K14" i="1"/>
  <c r="K12" i="1"/>
  <c r="G32" i="1" l="1"/>
  <c r="G34" i="1" l="1"/>
  <c r="K32" i="1"/>
  <c r="K34" i="1" l="1"/>
  <c r="G40" i="1"/>
  <c r="K40" i="1" l="1"/>
</calcChain>
</file>

<file path=xl/sharedStrings.xml><?xml version="1.0" encoding="utf-8"?>
<sst xmlns="http://schemas.openxmlformats.org/spreadsheetml/2006/main" count="30" uniqueCount="30">
  <si>
    <t>Salaries and Wages</t>
  </si>
  <si>
    <t>Total Salaries and Wages</t>
  </si>
  <si>
    <t>Other Costs</t>
  </si>
  <si>
    <t>Travel</t>
  </si>
  <si>
    <t>Total Direct Costs</t>
  </si>
  <si>
    <t>Total Costs</t>
  </si>
  <si>
    <t xml:space="preserve">  (Excludes student salaries)</t>
  </si>
  <si>
    <t xml:space="preserve">  (excludes RA tuition and equipment)</t>
  </si>
  <si>
    <t xml:space="preserve">  (Excludes student and faculty salaries)</t>
  </si>
  <si>
    <t>Research Assistant Tuition (50%)</t>
  </si>
  <si>
    <t>Publication Costs</t>
  </si>
  <si>
    <t xml:space="preserve">Faculty </t>
  </si>
  <si>
    <t>Research</t>
  </si>
  <si>
    <t>Education and Outreach</t>
  </si>
  <si>
    <t>Research Associate</t>
  </si>
  <si>
    <t>6 summer months</t>
  </si>
  <si>
    <t>Conference Costs</t>
  </si>
  <si>
    <t>Total Other Costs</t>
  </si>
  <si>
    <t>Research Indirect Costs @56%</t>
  </si>
  <si>
    <t>Education and Outreach Fund Fee @10%</t>
  </si>
  <si>
    <t>Total Budget</t>
  </si>
  <si>
    <t>Summer Workshop</t>
  </si>
  <si>
    <t>Subject 1 Studio</t>
  </si>
  <si>
    <t>Subject 2 Studio</t>
  </si>
  <si>
    <t>Preliminary Annual Budget</t>
  </si>
  <si>
    <t xml:space="preserve">Research Assistants (4) </t>
  </si>
  <si>
    <t>Health and Urbanism</t>
  </si>
  <si>
    <t>Employee Benefits @28%</t>
  </si>
  <si>
    <t>Vacation Accrual @8.5%</t>
  </si>
  <si>
    <t>(Excludes faculty or non-RA student salaries)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</si>
</sst>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1">
    <xf numFmtId="0" fontId="0" fillId="0" borderId="0" xfId="0"/>
    <xf numFmtId="9" fontId="0" fillId="0" borderId="0" xfId="0" applyNumberFormat="1"/>
    <xf numFmtId="0" fontId="1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0" fontId="4" fillId="0" borderId="0" xfId="0" applyFont="1"/>
    <xf numFmtId="9" fontId="0" fillId="0" borderId="0" xfId="2" applyFont="1"/>
    <xf numFmtId="9" fontId="4" fillId="0" borderId="0" xfId="0" applyNumberFormat="1" applyFont="1"/>
    <xf numFmtId="164" fontId="0" fillId="0" borderId="0" xfId="1" applyNumberFormat="1" applyFont="1"/>
    <xf numFmtId="164" fontId="4" fillId="0" borderId="0" xfId="1" applyNumberFormat="1" applyFont="1"/>
    <xf numFmtId="164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workbookViewId="0">
      <selection activeCell="A38" sqref="A38"/>
    </sheetView>
  </sheetViews>
  <sheetFormatPr defaultRowHeight="12.75" x14ac:dyDescent="0.2"/>
  <cols>
    <col min="2" max="2" width="18.140625" customWidth="1"/>
    <col min="5" max="5" width="12.28515625" bestFit="1" customWidth="1"/>
    <col min="6" max="6" width="13.85546875" customWidth="1"/>
    <col min="7" max="7" width="11.7109375" customWidth="1"/>
    <col min="9" max="9" width="18.28515625" customWidth="1"/>
    <col min="11" max="11" width="13.28515625" customWidth="1"/>
    <col min="12" max="12" width="11.28515625" bestFit="1" customWidth="1"/>
    <col min="14" max="14" width="11.5703125" customWidth="1"/>
    <col min="16" max="16" width="12.7109375" customWidth="1"/>
    <col min="18" max="18" width="12" customWidth="1"/>
  </cols>
  <sheetData>
    <row r="1" spans="1:11" x14ac:dyDescent="0.2">
      <c r="A1" s="2" t="s">
        <v>26</v>
      </c>
    </row>
    <row r="2" spans="1:11" x14ac:dyDescent="0.2">
      <c r="A2" s="5" t="s">
        <v>24</v>
      </c>
    </row>
    <row r="4" spans="1:11" ht="25.5" x14ac:dyDescent="0.2">
      <c r="G4" s="4" t="s">
        <v>12</v>
      </c>
      <c r="I4" s="3" t="s">
        <v>13</v>
      </c>
      <c r="K4" s="5" t="s">
        <v>20</v>
      </c>
    </row>
    <row r="5" spans="1:11" x14ac:dyDescent="0.2">
      <c r="A5" s="2" t="s">
        <v>0</v>
      </c>
    </row>
    <row r="7" spans="1:11" x14ac:dyDescent="0.2">
      <c r="A7" t="s">
        <v>11</v>
      </c>
      <c r="C7" s="7" t="s">
        <v>15</v>
      </c>
      <c r="E7" s="8">
        <f>(132000/9)*6</f>
        <v>88000</v>
      </c>
      <c r="F7" s="1">
        <v>0.25</v>
      </c>
      <c r="G7" s="8">
        <f>E7*F7</f>
        <v>22000</v>
      </c>
      <c r="H7" s="1">
        <v>0.75</v>
      </c>
      <c r="I7" s="8">
        <f>E7*H7</f>
        <v>66000</v>
      </c>
      <c r="K7" s="10">
        <f>G7+I7</f>
        <v>88000</v>
      </c>
    </row>
    <row r="8" spans="1:11" x14ac:dyDescent="0.2">
      <c r="A8" s="5" t="s">
        <v>14</v>
      </c>
      <c r="C8" s="1">
        <v>0.5</v>
      </c>
      <c r="E8" s="8">
        <v>37500</v>
      </c>
      <c r="F8" s="1">
        <v>1</v>
      </c>
      <c r="G8" s="9">
        <f>E8*F8</f>
        <v>37500</v>
      </c>
      <c r="H8" s="6">
        <v>0</v>
      </c>
      <c r="I8" s="8">
        <f>E8*H8</f>
        <v>0</v>
      </c>
      <c r="K8" s="10">
        <f t="shared" ref="K8:K16" si="0">G8+I8</f>
        <v>37500</v>
      </c>
    </row>
    <row r="9" spans="1:11" x14ac:dyDescent="0.2">
      <c r="A9" s="5" t="s">
        <v>25</v>
      </c>
      <c r="C9" s="1">
        <v>1</v>
      </c>
      <c r="E9" s="8">
        <f>2600*12*4</f>
        <v>124800</v>
      </c>
      <c r="F9" s="1">
        <v>0.25</v>
      </c>
      <c r="G9" s="8">
        <f>E9*F9</f>
        <v>31200</v>
      </c>
      <c r="H9" s="1">
        <v>0.75</v>
      </c>
      <c r="I9" s="8">
        <f>H9*E9</f>
        <v>93600</v>
      </c>
      <c r="K9" s="10">
        <f t="shared" si="0"/>
        <v>124800</v>
      </c>
    </row>
    <row r="10" spans="1:11" x14ac:dyDescent="0.2">
      <c r="E10" s="8"/>
      <c r="G10" s="8"/>
      <c r="I10" s="8"/>
      <c r="K10" s="10">
        <f t="shared" si="0"/>
        <v>0</v>
      </c>
    </row>
    <row r="11" spans="1:11" x14ac:dyDescent="0.2">
      <c r="E11" s="8"/>
      <c r="G11" s="8"/>
      <c r="I11" s="8"/>
      <c r="K11" s="10"/>
    </row>
    <row r="12" spans="1:11" x14ac:dyDescent="0.2">
      <c r="B12" s="2" t="s">
        <v>1</v>
      </c>
      <c r="G12" s="8">
        <f>SUM(G7:G9)</f>
        <v>90700</v>
      </c>
      <c r="I12" s="8">
        <f>SUM(I7:I9)</f>
        <v>159600</v>
      </c>
      <c r="K12" s="10">
        <f t="shared" si="0"/>
        <v>250300</v>
      </c>
    </row>
    <row r="13" spans="1:11" x14ac:dyDescent="0.2">
      <c r="G13" s="8"/>
      <c r="I13" s="8"/>
      <c r="K13" s="10">
        <f t="shared" si="0"/>
        <v>0</v>
      </c>
    </row>
    <row r="14" spans="1:11" x14ac:dyDescent="0.2">
      <c r="B14" s="2" t="s">
        <v>27</v>
      </c>
      <c r="G14" s="8">
        <f>(G12-G9)*0.28</f>
        <v>16660</v>
      </c>
      <c r="H14" s="8"/>
      <c r="I14" s="8">
        <f>(I12-I9)*0.28</f>
        <v>18480</v>
      </c>
      <c r="K14" s="10">
        <f t="shared" si="0"/>
        <v>35140</v>
      </c>
    </row>
    <row r="15" spans="1:11" x14ac:dyDescent="0.2">
      <c r="B15" t="s">
        <v>6</v>
      </c>
      <c r="G15" s="8"/>
      <c r="I15" s="8"/>
      <c r="K15" s="10">
        <f t="shared" si="0"/>
        <v>0</v>
      </c>
    </row>
    <row r="16" spans="1:11" x14ac:dyDescent="0.2">
      <c r="B16" s="2" t="s">
        <v>28</v>
      </c>
      <c r="G16" s="8">
        <f>G8*0.085</f>
        <v>3187.5000000000005</v>
      </c>
      <c r="I16" s="8"/>
      <c r="K16" s="10">
        <f t="shared" si="0"/>
        <v>3187.5000000000005</v>
      </c>
    </row>
    <row r="17" spans="1:11" x14ac:dyDescent="0.2">
      <c r="B17" t="s">
        <v>8</v>
      </c>
      <c r="G17" s="8"/>
      <c r="I17" s="8"/>
    </row>
    <row r="18" spans="1:11" x14ac:dyDescent="0.2">
      <c r="G18" s="8"/>
      <c r="I18" s="8"/>
    </row>
    <row r="19" spans="1:11" x14ac:dyDescent="0.2">
      <c r="A19" s="2" t="s">
        <v>2</v>
      </c>
      <c r="G19" s="8"/>
      <c r="I19" s="8"/>
    </row>
    <row r="20" spans="1:11" x14ac:dyDescent="0.2">
      <c r="G20" s="8"/>
      <c r="I20" s="8"/>
    </row>
    <row r="21" spans="1:11" x14ac:dyDescent="0.2">
      <c r="A21" t="s">
        <v>9</v>
      </c>
      <c r="E21" s="8">
        <f>41770*1.06*0.5*4</f>
        <v>88552.400000000009</v>
      </c>
      <c r="F21" s="1">
        <v>0.25</v>
      </c>
      <c r="G21" s="8">
        <f>E21*F21</f>
        <v>22138.100000000002</v>
      </c>
      <c r="H21" s="1">
        <v>0.75</v>
      </c>
      <c r="I21" s="8">
        <f>E21*H21</f>
        <v>66414.3</v>
      </c>
      <c r="K21" s="10">
        <f t="shared" ref="K21:K27" si="1">G21+I21</f>
        <v>88552.400000000009</v>
      </c>
    </row>
    <row r="22" spans="1:11" x14ac:dyDescent="0.2">
      <c r="A22" t="s">
        <v>3</v>
      </c>
      <c r="E22" s="8">
        <v>5000</v>
      </c>
      <c r="F22" s="1">
        <v>0.25</v>
      </c>
      <c r="G22" s="8">
        <f t="shared" ref="G22:G24" si="2">E22*F22</f>
        <v>1250</v>
      </c>
      <c r="H22" s="1">
        <v>0.75</v>
      </c>
      <c r="I22" s="8">
        <f t="shared" ref="I22:I27" si="3">E22*H22</f>
        <v>3750</v>
      </c>
      <c r="K22" s="10">
        <f t="shared" si="1"/>
        <v>5000</v>
      </c>
    </row>
    <row r="23" spans="1:11" x14ac:dyDescent="0.2">
      <c r="A23" t="s">
        <v>10</v>
      </c>
      <c r="E23" s="8">
        <v>40000</v>
      </c>
      <c r="F23" s="1">
        <v>0.25</v>
      </c>
      <c r="G23" s="8">
        <f t="shared" si="2"/>
        <v>10000</v>
      </c>
      <c r="H23" s="1">
        <v>0.75</v>
      </c>
      <c r="I23" s="8">
        <f t="shared" si="3"/>
        <v>30000</v>
      </c>
      <c r="K23" s="10">
        <f t="shared" si="1"/>
        <v>40000</v>
      </c>
    </row>
    <row r="24" spans="1:11" x14ac:dyDescent="0.2">
      <c r="A24" s="5" t="s">
        <v>16</v>
      </c>
      <c r="E24" s="8">
        <v>60000</v>
      </c>
      <c r="G24" s="8">
        <f t="shared" si="2"/>
        <v>0</v>
      </c>
      <c r="H24" s="1">
        <v>1</v>
      </c>
      <c r="I24" s="8">
        <f t="shared" si="3"/>
        <v>60000</v>
      </c>
      <c r="K24" s="10">
        <f t="shared" si="1"/>
        <v>60000</v>
      </c>
    </row>
    <row r="25" spans="1:11" x14ac:dyDescent="0.2">
      <c r="A25" s="5" t="s">
        <v>21</v>
      </c>
      <c r="E25" s="8">
        <v>10000</v>
      </c>
      <c r="G25" s="8"/>
      <c r="H25" s="1">
        <v>1</v>
      </c>
      <c r="I25" s="8">
        <f t="shared" si="3"/>
        <v>10000</v>
      </c>
      <c r="K25" s="10">
        <f t="shared" si="1"/>
        <v>10000</v>
      </c>
    </row>
    <row r="26" spans="1:11" x14ac:dyDescent="0.2">
      <c r="A26" s="5" t="s">
        <v>22</v>
      </c>
      <c r="E26" s="8">
        <v>20000</v>
      </c>
      <c r="G26" s="8"/>
      <c r="H26" s="1">
        <v>1</v>
      </c>
      <c r="I26" s="8">
        <f t="shared" si="3"/>
        <v>20000</v>
      </c>
      <c r="K26" s="10">
        <f t="shared" si="1"/>
        <v>20000</v>
      </c>
    </row>
    <row r="27" spans="1:11" x14ac:dyDescent="0.2">
      <c r="A27" s="5" t="s">
        <v>23</v>
      </c>
      <c r="E27" s="8">
        <v>50000</v>
      </c>
      <c r="G27" s="8"/>
      <c r="H27" s="1">
        <v>1</v>
      </c>
      <c r="I27" s="8">
        <f t="shared" si="3"/>
        <v>50000</v>
      </c>
      <c r="K27" s="10">
        <f t="shared" si="1"/>
        <v>50000</v>
      </c>
    </row>
    <row r="28" spans="1:11" x14ac:dyDescent="0.2">
      <c r="A28" s="5"/>
      <c r="G28" s="8"/>
      <c r="H28" s="1"/>
      <c r="I28" s="8"/>
      <c r="K28" s="10"/>
    </row>
    <row r="29" spans="1:11" x14ac:dyDescent="0.2">
      <c r="A29" s="5"/>
      <c r="G29" s="8"/>
      <c r="I29" s="8"/>
    </row>
    <row r="30" spans="1:11" x14ac:dyDescent="0.2">
      <c r="A30" s="2" t="s">
        <v>17</v>
      </c>
      <c r="G30" s="8">
        <f>SUM(G21:G27)</f>
        <v>33388.100000000006</v>
      </c>
      <c r="I30" s="8">
        <f>SUM(I21:I27)</f>
        <v>240164.3</v>
      </c>
      <c r="K30" s="10">
        <f>G30+I30</f>
        <v>273552.40000000002</v>
      </c>
    </row>
    <row r="31" spans="1:11" x14ac:dyDescent="0.2">
      <c r="G31" s="8"/>
      <c r="I31" s="8"/>
    </row>
    <row r="32" spans="1:11" x14ac:dyDescent="0.2">
      <c r="A32" s="2" t="s">
        <v>4</v>
      </c>
      <c r="G32" s="8">
        <f>G12+G14+G16+G30</f>
        <v>143935.6</v>
      </c>
      <c r="I32" s="8">
        <f>I12+I14+I16+I30</f>
        <v>418244.3</v>
      </c>
      <c r="K32" s="10">
        <f>G32+I32</f>
        <v>562179.9</v>
      </c>
    </row>
    <row r="33" spans="1:11" x14ac:dyDescent="0.2">
      <c r="G33" s="8"/>
      <c r="I33" s="8"/>
    </row>
    <row r="34" spans="1:11" x14ac:dyDescent="0.2">
      <c r="A34" s="2" t="s">
        <v>18</v>
      </c>
      <c r="G34" s="8">
        <f>(G32-G21)*0.56</f>
        <v>68206.600000000006</v>
      </c>
      <c r="I34" s="8"/>
      <c r="K34" s="10">
        <f>G34+I34</f>
        <v>68206.600000000006</v>
      </c>
    </row>
    <row r="35" spans="1:11" x14ac:dyDescent="0.2">
      <c r="A35" t="s">
        <v>7</v>
      </c>
      <c r="G35" s="8"/>
      <c r="I35" s="8"/>
    </row>
    <row r="36" spans="1:11" x14ac:dyDescent="0.2">
      <c r="G36" s="8"/>
      <c r="I36" s="8"/>
    </row>
    <row r="37" spans="1:11" x14ac:dyDescent="0.2">
      <c r="A37" s="2" t="s">
        <v>19</v>
      </c>
      <c r="G37" s="8"/>
      <c r="I37" s="8">
        <f>(I32-(I7*1.28))*0.1</f>
        <v>33376.43</v>
      </c>
      <c r="K37" s="10">
        <f>G37+I37</f>
        <v>33376.43</v>
      </c>
    </row>
    <row r="38" spans="1:11" x14ac:dyDescent="0.2">
      <c r="A38" t="s">
        <v>29</v>
      </c>
      <c r="G38" s="8"/>
      <c r="I38" s="8"/>
    </row>
    <row r="39" spans="1:11" x14ac:dyDescent="0.2">
      <c r="G39" s="8"/>
      <c r="I39" s="8"/>
    </row>
    <row r="40" spans="1:11" x14ac:dyDescent="0.2">
      <c r="A40" s="2" t="s">
        <v>5</v>
      </c>
      <c r="G40" s="8">
        <f>SUM(G32+G34)</f>
        <v>212142.2</v>
      </c>
      <c r="I40" s="8">
        <f>I32+I37</f>
        <v>451620.73</v>
      </c>
      <c r="K40" s="10">
        <f>G40+I40</f>
        <v>663762.92999999993</v>
      </c>
    </row>
  </sheetData>
  <phoneticPr fontId="2" type="noConversion"/>
  <pageMargins left="1.5" right="1.5" top="0.94" bottom="1" header="0.5" footer="0.5"/>
  <pageSetup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School of Architecture and Planning, MIT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</dc:creator>
  <cp:lastModifiedBy>Diane E McLaughlin</cp:lastModifiedBy>
  <cp:lastPrinted>2013-07-16T18:16:04Z</cp:lastPrinted>
  <dcterms:created xsi:type="dcterms:W3CDTF">1999-02-05T23:08:53Z</dcterms:created>
  <dcterms:modified xsi:type="dcterms:W3CDTF">2013-07-16T18:34:31Z</dcterms:modified>
</cp:coreProperties>
</file>